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szczynskima\OneDrive - Eastern Connecticut State University\Desktop\"/>
    </mc:Choice>
  </mc:AlternateContent>
  <bookViews>
    <workbookView xWindow="12795" yWindow="1320" windowWidth="9870" windowHeight="13860"/>
  </bookViews>
  <sheets>
    <sheet name="GPA Calculator" sheetId="1" r:id="rId1"/>
    <sheet name="Credit Completion Calculator" sheetId="8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8" l="1"/>
  <c r="B28" i="8" l="1"/>
  <c r="G4" i="8" s="1"/>
  <c r="B39" i="8"/>
  <c r="L5" i="8"/>
  <c r="G5" i="8"/>
  <c r="B6" i="8"/>
  <c r="C24" i="8"/>
  <c r="B65" i="8"/>
  <c r="B66" i="8" s="1"/>
  <c r="C56" i="8"/>
  <c r="C51" i="8"/>
  <c r="C46" i="8"/>
  <c r="L31" i="8"/>
  <c r="L32" i="8" s="1"/>
  <c r="M22" i="8"/>
  <c r="M17" i="8"/>
  <c r="M12" i="8"/>
  <c r="G31" i="8"/>
  <c r="G32" i="8" s="1"/>
  <c r="H22" i="8"/>
  <c r="H17" i="8"/>
  <c r="H12" i="8"/>
  <c r="C17" i="8"/>
  <c r="C12" i="8"/>
  <c r="B31" i="8"/>
  <c r="B32" i="8" s="1"/>
  <c r="B62" i="1"/>
  <c r="B59" i="1"/>
  <c r="C53" i="1"/>
  <c r="C54" i="1" s="1"/>
  <c r="C52" i="1"/>
  <c r="D54" i="1" s="1"/>
  <c r="C48" i="1"/>
  <c r="C49" i="1" s="1"/>
  <c r="C47" i="1"/>
  <c r="D49" i="1" s="1"/>
  <c r="C43" i="1"/>
  <c r="C44" i="1" s="1"/>
  <c r="C42" i="1"/>
  <c r="D44" i="1" s="1"/>
  <c r="L30" i="1"/>
  <c r="L27" i="1"/>
  <c r="M21" i="1"/>
  <c r="M22" i="1" s="1"/>
  <c r="M20" i="1"/>
  <c r="N22" i="1" s="1"/>
  <c r="M16" i="1"/>
  <c r="M17" i="1" s="1"/>
  <c r="M15" i="1"/>
  <c r="N17" i="1" s="1"/>
  <c r="M11" i="1"/>
  <c r="M12" i="1" s="1"/>
  <c r="M10" i="1"/>
  <c r="N12" i="1" s="1"/>
  <c r="G30" i="1"/>
  <c r="B30" i="1"/>
  <c r="G27" i="1"/>
  <c r="G3" i="1"/>
  <c r="L3" i="1" s="1"/>
  <c r="B27" i="1"/>
  <c r="B25" i="1"/>
  <c r="H21" i="1"/>
  <c r="H22" i="1" s="1"/>
  <c r="H20" i="1"/>
  <c r="I22" i="1" s="1"/>
  <c r="H16" i="1"/>
  <c r="H17" i="1" s="1"/>
  <c r="H15" i="1"/>
  <c r="I17" i="1" s="1"/>
  <c r="H11" i="1"/>
  <c r="H12" i="1" s="1"/>
  <c r="H10" i="1"/>
  <c r="I12" i="1" s="1"/>
  <c r="B6" i="1"/>
  <c r="C20" i="1"/>
  <c r="D22" i="1" s="1"/>
  <c r="C15" i="1"/>
  <c r="D17" i="1" s="1"/>
  <c r="C10" i="1"/>
  <c r="D12" i="1" s="1"/>
  <c r="C21" i="1"/>
  <c r="C22" i="1" s="1"/>
  <c r="C16" i="1"/>
  <c r="C17" i="1" s="1"/>
  <c r="C11" i="1"/>
  <c r="C12" i="1" s="1"/>
  <c r="G28" i="8" l="1"/>
  <c r="L4" i="8" s="1"/>
  <c r="D25" i="8"/>
  <c r="B25" i="8" s="1"/>
  <c r="N25" i="8"/>
  <c r="D59" i="8"/>
  <c r="I25" i="8"/>
  <c r="L25" i="1"/>
  <c r="B35" i="1"/>
  <c r="B57" i="1" s="1"/>
  <c r="G25" i="1"/>
  <c r="D23" i="1"/>
  <c r="G4" i="1" s="1"/>
  <c r="G6" i="1" s="1"/>
  <c r="L28" i="8" l="1"/>
  <c r="B38" i="8" s="1"/>
  <c r="B27" i="8"/>
  <c r="G3" i="8" s="1"/>
  <c r="B26" i="1"/>
  <c r="B31" i="1" s="1"/>
  <c r="B23" i="1"/>
  <c r="G8" i="8" l="1"/>
  <c r="G25" i="8"/>
  <c r="B62" i="8"/>
  <c r="G27" i="8"/>
  <c r="B33" i="8"/>
  <c r="G6" i="8" s="1"/>
  <c r="I23" i="1"/>
  <c r="L4" i="1" s="1"/>
  <c r="L3" i="8" l="1"/>
  <c r="G33" i="8"/>
  <c r="L6" i="8" s="1"/>
  <c r="N23" i="1"/>
  <c r="L6" i="1"/>
  <c r="G23" i="1"/>
  <c r="G26" i="1"/>
  <c r="G31" i="1" s="1"/>
  <c r="L8" i="8" l="1"/>
  <c r="L25" i="8"/>
  <c r="L27" i="8"/>
  <c r="L26" i="1"/>
  <c r="L31" i="1" s="1"/>
  <c r="B36" i="1"/>
  <c r="L23" i="1"/>
  <c r="B37" i="8" l="1"/>
  <c r="B42" i="8" s="1"/>
  <c r="L33" i="8"/>
  <c r="B40" i="8" s="1"/>
  <c r="B38" i="1"/>
  <c r="D55" i="1"/>
  <c r="B59" i="8" l="1"/>
  <c r="B61" i="8"/>
  <c r="B67" i="8" s="1"/>
  <c r="B58" i="1"/>
  <c r="B63" i="1" s="1"/>
  <c r="B55" i="1"/>
</calcChain>
</file>

<file path=xl/sharedStrings.xml><?xml version="1.0" encoding="utf-8"?>
<sst xmlns="http://schemas.openxmlformats.org/spreadsheetml/2006/main" count="230" uniqueCount="81">
  <si>
    <t>GPA Calculator for Academic Plans</t>
  </si>
  <si>
    <t>"GPA Hours" from Transcript</t>
  </si>
  <si>
    <t>"Quality Points" from Transcript</t>
  </si>
  <si>
    <t>Old Grade</t>
  </si>
  <si>
    <t>Number of Credits</t>
  </si>
  <si>
    <t>Projected New Grade</t>
  </si>
  <si>
    <t>Quality Points</t>
  </si>
  <si>
    <t>QP (Old)</t>
  </si>
  <si>
    <t>Semester #1</t>
  </si>
  <si>
    <t>GPA Needed to reach 2.0 in one semester (with repeat courses)</t>
  </si>
  <si>
    <t>"Quality Points" with repeats</t>
  </si>
  <si>
    <t>Semester #2</t>
  </si>
  <si>
    <t>GPA Needed to reach 2.0 in two semesters (with repeat courses)</t>
  </si>
  <si>
    <t>"GPA Hours" after Semester #1</t>
  </si>
  <si>
    <t>"Quality Points" after Semester #1</t>
  </si>
  <si>
    <t>Number of credits registered for current semester</t>
  </si>
  <si>
    <t>Repeat Courses (First Attempt)</t>
  </si>
  <si>
    <t>Semester #1 GPA Needed</t>
  </si>
  <si>
    <t>Cumulative GPA after Semester #1</t>
  </si>
  <si>
    <t>Semester #1 "Quality Points"</t>
  </si>
  <si>
    <t>SGPA Needed to reach 2.0 in one semester (without repeat courses)</t>
  </si>
  <si>
    <t>SGPA Needed to reach 2.0 in two semesters (without repeat courses)</t>
  </si>
  <si>
    <t>Cumulative GPA after Semester #2</t>
  </si>
  <si>
    <t>Semester #2 "Quality Points"</t>
  </si>
  <si>
    <t>"Quality Points" after Semester #2</t>
  </si>
  <si>
    <t>"GPA Hours" after Semester #2</t>
  </si>
  <si>
    <t>Semester #2 GPA Needed</t>
  </si>
  <si>
    <t>Semester #3</t>
  </si>
  <si>
    <t>Semester #4</t>
  </si>
  <si>
    <t>Semester #3 GPA Needed</t>
  </si>
  <si>
    <t>Cumulative GPA after Semester #3</t>
  </si>
  <si>
    <t>"GPA Hours" after Semester #3</t>
  </si>
  <si>
    <t>"Quality Points" after Semester #3</t>
  </si>
  <si>
    <t>Semester #4 GPA Needed</t>
  </si>
  <si>
    <t>Cumulative GPA after Semester #4</t>
  </si>
  <si>
    <t>SGPA Needed to reach 2.0 in three semesters (without repeat courses)</t>
  </si>
  <si>
    <t>GPA Needed to reach 2.0 in three semesters (with repeat courses)</t>
  </si>
  <si>
    <t>SGPA Needed to reach 2.0 in four semesters (without repeat courses)</t>
  </si>
  <si>
    <t>GPA Needed to reach 2.0 in four semesters (with repeat courses)</t>
  </si>
  <si>
    <t>"GPA Hours" after Semester #4</t>
  </si>
  <si>
    <t>"Quality Points" after Semester #4</t>
  </si>
  <si>
    <t>"Earned Hours" from Transcript</t>
  </si>
  <si>
    <t>"Attempted Hours" from Transcript</t>
  </si>
  <si>
    <t>Current Credit Completion Rate</t>
  </si>
  <si>
    <t>COURSE #1 NAME</t>
  </si>
  <si>
    <t>COURSE #2 NAME</t>
  </si>
  <si>
    <t>COURSE #3 NAME</t>
  </si>
  <si>
    <t>Credit Completion Rate Calculator for Academic Plans</t>
  </si>
  <si>
    <t>"Earned Hours" after Semester #1</t>
  </si>
  <si>
    <t>"Attempted Hours" after Semester #1</t>
  </si>
  <si>
    <t>Semester #1 Credits Needed for SAP</t>
  </si>
  <si>
    <t>Based on # credits attempted</t>
  </si>
  <si>
    <t>Based on # credits</t>
  </si>
  <si>
    <t>Cumulative Credit Completion Rate after Semester #1</t>
  </si>
  <si>
    <t>Earned Hours</t>
  </si>
  <si>
    <t>Number of Credits needed to reach 67% in one semester (with repeat courses)</t>
  </si>
  <si>
    <t>"Earned Hours" with repeats</t>
  </si>
  <si>
    <t>Semester #1 Completion Rate</t>
  </si>
  <si>
    <t>Credit Completion Rate after Semester #1</t>
  </si>
  <si>
    <t>"Earned Hours" after Semester #3</t>
  </si>
  <si>
    <t>"Attempted Hours" after Semester #3</t>
  </si>
  <si>
    <t>Credit Completion Rate after Semester #3</t>
  </si>
  <si>
    <t>Semester #3 Credits Needed for SAP</t>
  </si>
  <si>
    <t>Semester #3 Completion Rate</t>
  </si>
  <si>
    <t>Cumulative Credit Completion Rate after Semester #4</t>
  </si>
  <si>
    <t>Semester #4 Completion Rate</t>
  </si>
  <si>
    <t>Semester #4 Credits Needed for SAP</t>
  </si>
  <si>
    <t>"Earned Hours" after Semester #4</t>
  </si>
  <si>
    <t>"Attempted Hours" after Semester #4</t>
  </si>
  <si>
    <t>Cumulative Credit Completion Rate after Semester #3</t>
  </si>
  <si>
    <t>Credit Completion Rate after Semester #2</t>
  </si>
  <si>
    <t>"Attempted Hours" after Semester #2</t>
  </si>
  <si>
    <t>"Earned Hours" after Semester #2</t>
  </si>
  <si>
    <t>Semester #2 Credits Needed for SAP</t>
  </si>
  <si>
    <t>Semester #2 Completion Rate</t>
  </si>
  <si>
    <t>Cumulative Credit Completion Rate after Semester #2</t>
  </si>
  <si>
    <t>Transfer credits (if applicable)</t>
  </si>
  <si>
    <t>Semester #1 Completion Rate needed to reach 67% in one semester (without repeat courses)</t>
  </si>
  <si>
    <t>Semester #2 Completion Rate needed to reach 67% in one semester (without repeat courses)</t>
  </si>
  <si>
    <t>Semester #3 Completion Rate needed to reach 67% in one semester (without repeat courses)</t>
  </si>
  <si>
    <t>Semester #4 Completion Rate needed to reach 67% in one semester (without repeat courses)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</si>
</sst>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6" fillId="0" borderId="0" xfId="0" applyFont="1"/>
    <xf numFmtId="0" fontId="7" fillId="0" borderId="0" xfId="0" applyFont="1"/>
    <xf numFmtId="0" fontId="0" fillId="0" borderId="0" xfId="0" applyFill="1"/>
    <xf numFmtId="0" fontId="4" fillId="0" borderId="0" xfId="0" applyFont="1" applyFill="1"/>
    <xf numFmtId="0" fontId="0" fillId="0" borderId="0" xfId="0" applyAlignment="1">
      <alignment horizontal="right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8" fillId="0" borderId="0" xfId="0" applyFont="1" applyFill="1"/>
    <xf numFmtId="0" fontId="9" fillId="0" borderId="0" xfId="0" applyFont="1"/>
    <xf numFmtId="0" fontId="5" fillId="0" borderId="1" xfId="0" applyFont="1" applyFill="1" applyBorder="1"/>
    <xf numFmtId="0" fontId="5" fillId="0" borderId="3" xfId="0" applyFont="1" applyFill="1" applyBorder="1" applyAlignment="1">
      <alignment wrapText="1"/>
    </xf>
    <xf numFmtId="2" fontId="5" fillId="0" borderId="4" xfId="0" applyNumberFormat="1" applyFont="1" applyFill="1" applyBorder="1" applyAlignment="1">
      <alignment horizontal="right"/>
    </xf>
    <xf numFmtId="0" fontId="5" fillId="0" borderId="3" xfId="0" applyFont="1" applyBorder="1" applyAlignment="1">
      <alignment wrapText="1"/>
    </xf>
    <xf numFmtId="2" fontId="5" fillId="0" borderId="4" xfId="0" applyNumberFormat="1" applyFont="1" applyBorder="1" applyAlignment="1">
      <alignment horizontal="right"/>
    </xf>
    <xf numFmtId="0" fontId="0" fillId="2" borderId="6" xfId="0" applyFill="1" applyBorder="1" applyAlignment="1">
      <alignment horizontal="right"/>
    </xf>
    <xf numFmtId="0" fontId="2" fillId="0" borderId="3" xfId="0" applyFont="1" applyFill="1" applyBorder="1" applyAlignment="1">
      <alignment wrapText="1"/>
    </xf>
    <xf numFmtId="0" fontId="5" fillId="0" borderId="7" xfId="0" applyFont="1" applyFill="1" applyBorder="1"/>
    <xf numFmtId="0" fontId="2" fillId="0" borderId="5" xfId="0" applyFont="1" applyFill="1" applyBorder="1"/>
    <xf numFmtId="0" fontId="0" fillId="0" borderId="5" xfId="0" applyFont="1" applyFill="1" applyBorder="1"/>
    <xf numFmtId="0" fontId="0" fillId="0" borderId="5" xfId="0" applyFill="1" applyBorder="1"/>
    <xf numFmtId="0" fontId="0" fillId="0" borderId="3" xfId="0" applyFill="1" applyBorder="1"/>
    <xf numFmtId="0" fontId="0" fillId="0" borderId="0" xfId="0" applyFill="1" applyAlignment="1">
      <alignment wrapText="1"/>
    </xf>
    <xf numFmtId="0" fontId="0" fillId="2" borderId="2" xfId="0" applyFill="1" applyBorder="1" applyAlignment="1">
      <alignment horizontal="right"/>
    </xf>
    <xf numFmtId="0" fontId="0" fillId="0" borderId="1" xfId="0" applyFill="1" applyBorder="1"/>
    <xf numFmtId="0" fontId="0" fillId="0" borderId="5" xfId="0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9" fillId="0" borderId="0" xfId="0" applyFont="1" applyFill="1"/>
    <xf numFmtId="1" fontId="5" fillId="2" borderId="8" xfId="0" applyNumberFormat="1" applyFont="1" applyFill="1" applyBorder="1" applyAlignment="1">
      <alignment horizontal="right"/>
    </xf>
    <xf numFmtId="2" fontId="2" fillId="2" borderId="4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wrapText="1"/>
    </xf>
    <xf numFmtId="9" fontId="5" fillId="0" borderId="4" xfId="0" applyNumberFormat="1" applyFont="1" applyFill="1" applyBorder="1" applyAlignment="1">
      <alignment horizontal="right"/>
    </xf>
    <xf numFmtId="0" fontId="0" fillId="0" borderId="0" xfId="0" applyNumberFormat="1" applyFill="1"/>
    <xf numFmtId="9" fontId="5" fillId="2" borderId="8" xfId="1" applyFont="1" applyFill="1" applyBorder="1" applyAlignment="1">
      <alignment horizontal="right"/>
    </xf>
    <xf numFmtId="1" fontId="0" fillId="0" borderId="0" xfId="0" applyNumberFormat="1" applyAlignment="1">
      <alignment horizontal="right"/>
    </xf>
    <xf numFmtId="9" fontId="0" fillId="2" borderId="6" xfId="1" applyFont="1" applyFill="1" applyBorder="1" applyAlignment="1">
      <alignment horizontal="right"/>
    </xf>
    <xf numFmtId="2" fontId="5" fillId="0" borderId="2" xfId="0" applyNumberFormat="1" applyFont="1" applyFill="1" applyBorder="1" applyAlignment="1" applyProtection="1">
      <alignment horizontal="right"/>
      <protection locked="0"/>
    </xf>
    <xf numFmtId="0" fontId="0" fillId="0" borderId="6" xfId="0" applyFill="1" applyBorder="1" applyAlignment="1" applyProtection="1">
      <alignment horizontal="right"/>
      <protection locked="0"/>
    </xf>
    <xf numFmtId="0" fontId="0" fillId="0" borderId="4" xfId="0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 horizontal="right"/>
      <protection locked="0"/>
    </xf>
    <xf numFmtId="2" fontId="2" fillId="2" borderId="12" xfId="0" applyNumberFormat="1" applyFont="1" applyFill="1" applyBorder="1" applyAlignment="1">
      <alignment horizontal="right"/>
    </xf>
    <xf numFmtId="1" fontId="5" fillId="0" borderId="2" xfId="1" applyNumberFormat="1" applyFont="1" applyFill="1" applyBorder="1" applyAlignment="1" applyProtection="1">
      <alignment horizontal="right"/>
      <protection locked="0"/>
    </xf>
    <xf numFmtId="0" fontId="0" fillId="3" borderId="6" xfId="0" applyFill="1" applyBorder="1" applyAlignment="1" applyProtection="1">
      <alignment horizontal="right"/>
      <protection locked="0"/>
    </xf>
    <xf numFmtId="9" fontId="2" fillId="2" borderId="4" xfId="1" applyFont="1" applyFill="1" applyBorder="1" applyAlignment="1" applyProtection="1">
      <alignment horizontal="right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23"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6EF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3"/>
  <sheetViews>
    <sheetView tabSelected="1" zoomScaleNormal="100" workbookViewId="0">
      <selection activeCell="B29" sqref="B29"/>
    </sheetView>
  </sheetViews>
  <sheetFormatPr defaultRowHeight="15" x14ac:dyDescent="0.25"/>
  <cols>
    <col min="1" max="1" width="33.140625" customWidth="1"/>
    <col min="2" max="2" width="10.85546875" style="5" customWidth="1"/>
    <col min="3" max="3" width="17.85546875" hidden="1" customWidth="1"/>
    <col min="4" max="4" width="12.42578125" hidden="1" customWidth="1"/>
    <col min="6" max="6" width="33.140625" bestFit="1" customWidth="1"/>
    <col min="7" max="7" width="10.85546875" customWidth="1"/>
    <col min="8" max="8" width="17.85546875" hidden="1" customWidth="1"/>
    <col min="9" max="9" width="12.42578125" hidden="1" customWidth="1"/>
    <col min="11" max="11" width="33.140625" bestFit="1" customWidth="1"/>
    <col min="12" max="12" width="10.85546875" customWidth="1"/>
    <col min="13" max="13" width="17.85546875" hidden="1" customWidth="1"/>
    <col min="14" max="14" width="12.42578125" hidden="1" customWidth="1"/>
    <col min="16" max="16" width="33.140625" bestFit="1" customWidth="1"/>
    <col min="17" max="17" width="10.85546875" customWidth="1"/>
    <col min="18" max="18" width="17.85546875" hidden="1" customWidth="1"/>
    <col min="19" max="19" width="12.42578125" hidden="1" customWidth="1"/>
  </cols>
  <sheetData>
    <row r="1" spans="1:14" ht="21" x14ac:dyDescent="0.35">
      <c r="A1" s="1" t="s">
        <v>0</v>
      </c>
    </row>
    <row r="2" spans="1:14" ht="19.5" thickBot="1" x14ac:dyDescent="0.35">
      <c r="A2" s="2" t="s">
        <v>8</v>
      </c>
      <c r="F2" s="2" t="s">
        <v>11</v>
      </c>
      <c r="G2" s="5"/>
      <c r="K2" s="2" t="s">
        <v>27</v>
      </c>
      <c r="L2" s="5"/>
    </row>
    <row r="3" spans="1:14" x14ac:dyDescent="0.25">
      <c r="A3" s="24" t="s">
        <v>1</v>
      </c>
      <c r="B3" s="40"/>
      <c r="F3" s="24" t="s">
        <v>13</v>
      </c>
      <c r="G3" s="23">
        <f>B3+B5</f>
        <v>0</v>
      </c>
      <c r="K3" s="24" t="s">
        <v>25</v>
      </c>
      <c r="L3" s="23">
        <f>G3+G5</f>
        <v>0</v>
      </c>
    </row>
    <row r="4" spans="1:14" x14ac:dyDescent="0.25">
      <c r="A4" s="20" t="s">
        <v>2</v>
      </c>
      <c r="B4" s="38"/>
      <c r="F4" s="20" t="s">
        <v>14</v>
      </c>
      <c r="G4" s="15">
        <f>D23+B27</f>
        <v>0</v>
      </c>
      <c r="K4" s="20" t="s">
        <v>24</v>
      </c>
      <c r="L4" s="15">
        <f>I23+G27</f>
        <v>0</v>
      </c>
    </row>
    <row r="5" spans="1:14" ht="30" x14ac:dyDescent="0.25">
      <c r="A5" s="27" t="s">
        <v>15</v>
      </c>
      <c r="B5" s="38"/>
      <c r="F5" s="27" t="s">
        <v>15</v>
      </c>
      <c r="G5" s="38"/>
      <c r="K5" s="27" t="s">
        <v>15</v>
      </c>
      <c r="L5" s="38"/>
    </row>
    <row r="6" spans="1:14" ht="30.75" thickBot="1" x14ac:dyDescent="0.3">
      <c r="A6" s="16" t="s">
        <v>20</v>
      </c>
      <c r="B6" s="30" t="e">
        <f>(((B3+B5)*2)-B4)/B5</f>
        <v>#DIV/0!</v>
      </c>
      <c r="F6" s="16" t="s">
        <v>21</v>
      </c>
      <c r="G6" s="30" t="e">
        <f>(((G3+G5)*2)-G4)/G5</f>
        <v>#DIV/0!</v>
      </c>
      <c r="K6" s="16" t="s">
        <v>35</v>
      </c>
      <c r="L6" s="30" t="e">
        <f>(((L3+L5)*2)-L4)/L5</f>
        <v>#DIV/0!</v>
      </c>
    </row>
    <row r="7" spans="1:14" ht="15.75" thickBot="1" x14ac:dyDescent="0.3">
      <c r="G7" s="5"/>
      <c r="L7" s="5"/>
    </row>
    <row r="8" spans="1:14" x14ac:dyDescent="0.25">
      <c r="A8" s="45" t="s">
        <v>16</v>
      </c>
      <c r="B8" s="46"/>
      <c r="C8" s="4"/>
      <c r="D8" s="4"/>
      <c r="E8" s="3"/>
      <c r="F8" s="45" t="s">
        <v>16</v>
      </c>
      <c r="G8" s="46"/>
      <c r="H8" s="4"/>
      <c r="I8" s="4"/>
      <c r="K8" s="45" t="s">
        <v>16</v>
      </c>
      <c r="L8" s="46"/>
      <c r="M8" s="4"/>
      <c r="N8" s="4"/>
    </row>
    <row r="9" spans="1:14" x14ac:dyDescent="0.25">
      <c r="A9" s="19" t="s">
        <v>44</v>
      </c>
      <c r="B9" s="38"/>
      <c r="C9" s="4" t="s">
        <v>6</v>
      </c>
      <c r="D9" s="4" t="s">
        <v>7</v>
      </c>
      <c r="E9" s="3"/>
      <c r="F9" s="19" t="s">
        <v>44</v>
      </c>
      <c r="G9" s="38"/>
      <c r="H9" s="4" t="s">
        <v>6</v>
      </c>
      <c r="I9" s="4" t="s">
        <v>7</v>
      </c>
      <c r="K9" s="19" t="s">
        <v>44</v>
      </c>
      <c r="L9" s="38"/>
      <c r="M9" s="4" t="s">
        <v>6</v>
      </c>
      <c r="N9" s="4" t="s">
        <v>7</v>
      </c>
    </row>
    <row r="10" spans="1:14" x14ac:dyDescent="0.25">
      <c r="A10" s="19" t="s">
        <v>3</v>
      </c>
      <c r="B10" s="38"/>
      <c r="C10" s="4">
        <f>IF(B10="A",4,IF(B10="A-",3.7,IF(B10="B+",3.3,IF(B10="B",3,IF(B10="B-",2.7,IF(B10="C+",2.3,IF(B10="C",2,IF(B10="C-",1.7,IF(B10="D+",1.3,IF(B10="D",1,IF(B10="F",0,0)))))))))))</f>
        <v>0</v>
      </c>
      <c r="D10" s="4"/>
      <c r="E10" s="3"/>
      <c r="F10" s="19" t="s">
        <v>3</v>
      </c>
      <c r="G10" s="38"/>
      <c r="H10" s="4">
        <f>IF(G10="A",4,IF(G10="A-",3.7,IF(G10="B+",3.3,IF(G10="B",3,IF(G10="B-",2.7,IF(G10="C+",2.3,IF(G10="C",2,IF(G10="C-",1.7,IF(G10="D+",1.3,IF(G10="D",1,IF(G10="F",0,0)))))))))))</f>
        <v>0</v>
      </c>
      <c r="I10" s="4"/>
      <c r="K10" s="19" t="s">
        <v>3</v>
      </c>
      <c r="L10" s="38"/>
      <c r="M10" s="4">
        <f>IF(L10="A",4,IF(L10="A-",3.7,IF(L10="B+",3.3,IF(L10="B",3,IF(L10="B-",2.7,IF(L10="C+",2.3,IF(L10="C",2,IF(L10="C-",1.7,IF(L10="D+",1.3,IF(L10="D",1,IF(L10="F",0,0)))))))))))</f>
        <v>0</v>
      </c>
      <c r="N10" s="4"/>
    </row>
    <row r="11" spans="1:14" x14ac:dyDescent="0.25">
      <c r="A11" s="20" t="s">
        <v>5</v>
      </c>
      <c r="B11" s="38"/>
      <c r="C11" s="4">
        <f>IF(B11="A",4,IF(B11="A-",3.7,IF(B11="B+",3.3,IF(B11="B",3,IF(B11="B-",2.7,IF(B11="C+",2.3,IF(B11="C",2,IF(B11="C-",1.7,IF(B11="D+",1.3,IF(B11="D",1,IF(B11="F",0,0)))))))))))</f>
        <v>0</v>
      </c>
      <c r="D11" s="4"/>
      <c r="E11" s="3"/>
      <c r="F11" s="20" t="s">
        <v>5</v>
      </c>
      <c r="G11" s="38"/>
      <c r="H11" s="4">
        <f>IF(G11="A",4,IF(G11="A-",3.7,IF(G11="B+",3.3,IF(G11="B",3,IF(G11="B-",2.7,IF(G11="C+",2.3,IF(G11="C",2,IF(G11="C-",1.7,IF(G11="D+",1.3,IF(G11="D",1,IF(G11="F",0,0)))))))))))</f>
        <v>0</v>
      </c>
      <c r="I11" s="4"/>
      <c r="K11" s="20" t="s">
        <v>5</v>
      </c>
      <c r="L11" s="38"/>
      <c r="M11" s="4">
        <f>IF(L11="A",4,IF(L11="A-",3.7,IF(L11="B+",3.3,IF(L11="B",3,IF(L11="B-",2.7,IF(L11="C+",2.3,IF(L11="C",2,IF(L11="C-",1.7,IF(L11="D+",1.3,IF(L11="D",1,IF(L11="F",0,0)))))))))))</f>
        <v>0</v>
      </c>
      <c r="N11" s="4"/>
    </row>
    <row r="12" spans="1:14" x14ac:dyDescent="0.25">
      <c r="A12" s="20" t="s">
        <v>4</v>
      </c>
      <c r="B12" s="38"/>
      <c r="C12" s="4">
        <f>C11*B12</f>
        <v>0</v>
      </c>
      <c r="D12" s="4">
        <f>C10*B12</f>
        <v>0</v>
      </c>
      <c r="E12" s="3"/>
      <c r="F12" s="20" t="s">
        <v>4</v>
      </c>
      <c r="G12" s="38"/>
      <c r="H12" s="4">
        <f>H11*G12</f>
        <v>0</v>
      </c>
      <c r="I12" s="4">
        <f>H10*G12</f>
        <v>0</v>
      </c>
      <c r="K12" s="20" t="s">
        <v>4</v>
      </c>
      <c r="L12" s="38"/>
      <c r="M12" s="4">
        <f>M11*L12</f>
        <v>0</v>
      </c>
      <c r="N12" s="4">
        <f>M10*L12</f>
        <v>0</v>
      </c>
    </row>
    <row r="13" spans="1:14" x14ac:dyDescent="0.25">
      <c r="A13" s="20"/>
      <c r="B13" s="38"/>
      <c r="C13" s="4"/>
      <c r="D13" s="4"/>
      <c r="E13" s="3"/>
      <c r="F13" s="20"/>
      <c r="G13" s="38"/>
      <c r="H13" s="4"/>
      <c r="I13" s="4"/>
      <c r="K13" s="20"/>
      <c r="L13" s="38"/>
      <c r="M13" s="4"/>
      <c r="N13" s="4"/>
    </row>
    <row r="14" spans="1:14" x14ac:dyDescent="0.25">
      <c r="A14" s="19" t="s">
        <v>45</v>
      </c>
      <c r="B14" s="38"/>
      <c r="C14" s="4"/>
      <c r="D14" s="4"/>
      <c r="E14" s="3"/>
      <c r="F14" s="19" t="s">
        <v>45</v>
      </c>
      <c r="G14" s="38"/>
      <c r="H14" s="4"/>
      <c r="I14" s="4"/>
      <c r="K14" s="19" t="s">
        <v>45</v>
      </c>
      <c r="L14" s="38"/>
      <c r="M14" s="4"/>
      <c r="N14" s="4"/>
    </row>
    <row r="15" spans="1:14" x14ac:dyDescent="0.25">
      <c r="A15" s="19" t="s">
        <v>3</v>
      </c>
      <c r="B15" s="38"/>
      <c r="C15" s="4">
        <f>IF(B15="A",4,IF(B15="A-",3.7,IF(B15="B+",3.3,IF(B15="B",3,IF(B15="B-",2.7,IF(B15="C+",2.3,IF(B15="C",2,IF(B15="C-",1.7,IF(B15="D+",1.3,IF(B15="D",1,IF(B15="F",0,0)))))))))))</f>
        <v>0</v>
      </c>
      <c r="D15" s="4"/>
      <c r="E15" s="3"/>
      <c r="F15" s="19" t="s">
        <v>3</v>
      </c>
      <c r="G15" s="38"/>
      <c r="H15" s="4">
        <f>IF(G15="A",4,IF(G15="A-",3.7,IF(G15="B+",3.3,IF(G15="B",3,IF(G15="B-",2.7,IF(G15="C+",2.3,IF(G15="C",2,IF(G15="C-",1.7,IF(G15="D+",1.3,IF(G15="D",1,IF(G15="F",0,0)))))))))))</f>
        <v>0</v>
      </c>
      <c r="I15" s="4"/>
      <c r="K15" s="19" t="s">
        <v>3</v>
      </c>
      <c r="L15" s="38"/>
      <c r="M15" s="4">
        <f>IF(L15="A",4,IF(L15="A-",3.7,IF(L15="B+",3.3,IF(L15="B",3,IF(L15="B-",2.7,IF(L15="C+",2.3,IF(L15="C",2,IF(L15="C-",1.7,IF(L15="D+",1.3,IF(L15="D",1,IF(L15="F",0,0)))))))))))</f>
        <v>0</v>
      </c>
      <c r="N15" s="4"/>
    </row>
    <row r="16" spans="1:14" x14ac:dyDescent="0.25">
      <c r="A16" s="20" t="s">
        <v>5</v>
      </c>
      <c r="B16" s="38"/>
      <c r="C16" s="4">
        <f>IF(B16="A",4,IF(B16="A-",3.7,IF(B16="B+",3.3,IF(B16="B",3,IF(B16="B-",2.7,IF(B16="C+",2.3,IF(B16="C",2,IF(B16="C-",1.7,IF(B16="D+",1.3,IF(B16="D",1,IF(B16="F",0,0)))))))))))</f>
        <v>0</v>
      </c>
      <c r="D16" s="4"/>
      <c r="E16" s="3"/>
      <c r="F16" s="20" t="s">
        <v>5</v>
      </c>
      <c r="G16" s="38"/>
      <c r="H16" s="4">
        <f>IF(G16="A",4,IF(G16="A-",3.7,IF(G16="B+",3.3,IF(G16="B",3,IF(G16="B-",2.7,IF(G16="C+",2.3,IF(G16="C",2,IF(G16="C-",1.7,IF(G16="D+",1.3,IF(G16="D",1,IF(G16="F",0,0)))))))))))</f>
        <v>0</v>
      </c>
      <c r="I16" s="4"/>
      <c r="K16" s="20" t="s">
        <v>5</v>
      </c>
      <c r="L16" s="38"/>
      <c r="M16" s="4">
        <f>IF(L16="A",4,IF(L16="A-",3.7,IF(L16="B+",3.3,IF(L16="B",3,IF(L16="B-",2.7,IF(L16="C+",2.3,IF(L16="C",2,IF(L16="C-",1.7,IF(L16="D+",1.3,IF(L16="D",1,IF(L16="F",0,0)))))))))))</f>
        <v>0</v>
      </c>
      <c r="N16" s="4"/>
    </row>
    <row r="17" spans="1:14" x14ac:dyDescent="0.25">
      <c r="A17" s="20" t="s">
        <v>4</v>
      </c>
      <c r="B17" s="38"/>
      <c r="C17" s="4">
        <f>C16*B17</f>
        <v>0</v>
      </c>
      <c r="D17" s="4">
        <f>C15*B17</f>
        <v>0</v>
      </c>
      <c r="E17" s="3"/>
      <c r="F17" s="20" t="s">
        <v>4</v>
      </c>
      <c r="G17" s="38"/>
      <c r="H17" s="4">
        <f>H16*G17</f>
        <v>0</v>
      </c>
      <c r="I17" s="4">
        <f>H15*G17</f>
        <v>0</v>
      </c>
      <c r="K17" s="20" t="s">
        <v>4</v>
      </c>
      <c r="L17" s="38"/>
      <c r="M17" s="4">
        <f>M16*L17</f>
        <v>0</v>
      </c>
      <c r="N17" s="4">
        <f>M15*L17</f>
        <v>0</v>
      </c>
    </row>
    <row r="18" spans="1:14" x14ac:dyDescent="0.25">
      <c r="A18" s="20"/>
      <c r="B18" s="38"/>
      <c r="C18" s="4"/>
      <c r="D18" s="4"/>
      <c r="E18" s="3"/>
      <c r="F18" s="20"/>
      <c r="G18" s="38"/>
      <c r="H18" s="4"/>
      <c r="I18" s="4"/>
      <c r="K18" s="20"/>
      <c r="L18" s="38"/>
      <c r="M18" s="4"/>
      <c r="N18" s="4"/>
    </row>
    <row r="19" spans="1:14" x14ac:dyDescent="0.25">
      <c r="A19" s="19" t="s">
        <v>46</v>
      </c>
      <c r="B19" s="38"/>
      <c r="C19" s="4"/>
      <c r="D19" s="4"/>
      <c r="E19" s="3"/>
      <c r="F19" s="19" t="s">
        <v>46</v>
      </c>
      <c r="G19" s="38"/>
      <c r="H19" s="4"/>
      <c r="I19" s="4"/>
      <c r="K19" s="19" t="s">
        <v>46</v>
      </c>
      <c r="L19" s="38"/>
      <c r="M19" s="4"/>
      <c r="N19" s="4"/>
    </row>
    <row r="20" spans="1:14" x14ac:dyDescent="0.25">
      <c r="A20" s="19" t="s">
        <v>3</v>
      </c>
      <c r="B20" s="38"/>
      <c r="C20" s="4">
        <f>IF(B20="A",4,IF(B20="A-",3.7,IF(B20="B+",3.3,IF(B20="B",3,IF(B20="B-",2.7,IF(B20="C+",2.3,IF(B20="C",2,IF(B20="C-",1.7,IF(B20="D+",1.3,IF(B20="D",1,IF(B20="F",0,0)))))))))))</f>
        <v>0</v>
      </c>
      <c r="D20" s="4"/>
      <c r="E20" s="3"/>
      <c r="F20" s="19" t="s">
        <v>3</v>
      </c>
      <c r="G20" s="38"/>
      <c r="H20" s="4">
        <f>IF(G20="A",4,IF(G20="A-",3.7,IF(G20="B+",3.3,IF(G20="B",3,IF(G20="B-",2.7,IF(G20="C+",2.3,IF(G20="C",2,IF(G20="C-",1.7,IF(G20="D+",1.3,IF(G20="D",1,IF(G20="F",0,0)))))))))))</f>
        <v>0</v>
      </c>
      <c r="I20" s="4"/>
      <c r="K20" s="19" t="s">
        <v>3</v>
      </c>
      <c r="L20" s="38"/>
      <c r="M20" s="4">
        <f>IF(L20="A",4,IF(L20="A-",3.7,IF(L20="B+",3.3,IF(L20="B",3,IF(L20="B-",2.7,IF(L20="C+",2.3,IF(L20="C",2,IF(L20="C-",1.7,IF(L20="D+",1.3,IF(L20="D",1,IF(L20="F",0,0)))))))))))</f>
        <v>0</v>
      </c>
      <c r="N20" s="4"/>
    </row>
    <row r="21" spans="1:14" x14ac:dyDescent="0.25">
      <c r="A21" s="20" t="s">
        <v>5</v>
      </c>
      <c r="B21" s="38"/>
      <c r="C21" s="4">
        <f>IF(B21="A",4,IF(B21="A-",3.7,IF(B21="B+",3.3,IF(B21="B",3,IF(B21="B-",2.7,IF(B21="C+",2.3,IF(B21="C",2,IF(B21="C-",1.7,IF(B21="D+",1.3,IF(B21="D",1,IF(B21="F",0,0)))))))))))</f>
        <v>0</v>
      </c>
      <c r="D21" s="4"/>
      <c r="E21" s="3"/>
      <c r="F21" s="20" t="s">
        <v>5</v>
      </c>
      <c r="G21" s="38"/>
      <c r="H21" s="4">
        <f>IF(G21="A",4,IF(G21="A-",3.7,IF(G21="B+",3.3,IF(G21="B",3,IF(G21="B-",2.7,IF(G21="C+",2.3,IF(G21="C",2,IF(G21="C-",1.7,IF(G21="D+",1.3,IF(G21="D",1,IF(G21="F",0,0)))))))))))</f>
        <v>0</v>
      </c>
      <c r="I21" s="4"/>
      <c r="K21" s="20" t="s">
        <v>5</v>
      </c>
      <c r="L21" s="38"/>
      <c r="M21" s="4">
        <f>IF(L21="A",4,IF(L21="A-",3.7,IF(L21="B+",3.3,IF(L21="B",3,IF(L21="B-",2.7,IF(L21="C+",2.3,IF(L21="C",2,IF(L21="C-",1.7,IF(L21="D+",1.3,IF(L21="D",1,IF(L21="F",0,0)))))))))))</f>
        <v>0</v>
      </c>
      <c r="N21" s="4"/>
    </row>
    <row r="22" spans="1:14" ht="15.75" thickBot="1" x14ac:dyDescent="0.3">
      <c r="A22" s="21" t="s">
        <v>4</v>
      </c>
      <c r="B22" s="39"/>
      <c r="C22" s="4">
        <f>C21*B22</f>
        <v>0</v>
      </c>
      <c r="D22" s="4">
        <f>C20*B22</f>
        <v>0</v>
      </c>
      <c r="E22" s="3"/>
      <c r="F22" s="21" t="s">
        <v>4</v>
      </c>
      <c r="G22" s="39"/>
      <c r="H22" s="4">
        <f>H21*G22</f>
        <v>0</v>
      </c>
      <c r="I22" s="4">
        <f>H20*G22</f>
        <v>0</v>
      </c>
      <c r="K22" s="21" t="s">
        <v>4</v>
      </c>
      <c r="L22" s="39"/>
      <c r="M22" s="4">
        <f>M21*L22</f>
        <v>0</v>
      </c>
      <c r="N22" s="4">
        <f>M20*L22</f>
        <v>0</v>
      </c>
    </row>
    <row r="23" spans="1:14" ht="30.75" thickBot="1" x14ac:dyDescent="0.3">
      <c r="A23" s="16" t="s">
        <v>9</v>
      </c>
      <c r="B23" s="30" t="e">
        <f>IF(((((B3+B5)*2)-D23)/B5)&lt;2,2,(((B3+B5)*2)-D23)/B5)</f>
        <v>#DIV/0!</v>
      </c>
      <c r="C23" s="22" t="s">
        <v>10</v>
      </c>
      <c r="D23" s="3">
        <f>B4+C12+C17+C22-D12-D17-D22</f>
        <v>0</v>
      </c>
      <c r="E23" s="3"/>
      <c r="F23" s="26" t="s">
        <v>12</v>
      </c>
      <c r="G23" s="41" t="e">
        <f>IF(((((G3+G5)*2)-I23)/G5)&lt;2,2,(((G3+G5)*2)-I23)/G5)</f>
        <v>#DIV/0!</v>
      </c>
      <c r="H23" s="22" t="s">
        <v>10</v>
      </c>
      <c r="I23" s="3">
        <f>G4+H12+H17+H22-I12-I17-I22</f>
        <v>0</v>
      </c>
      <c r="K23" s="26" t="s">
        <v>36</v>
      </c>
      <c r="L23" s="41" t="e">
        <f>IF(((((L3+L5)*2)-N23)/L5)&lt;2,2,(((L3+L5)*2)-N23)/L5)</f>
        <v>#DIV/0!</v>
      </c>
      <c r="M23" s="22" t="s">
        <v>10</v>
      </c>
      <c r="N23" s="3">
        <f>L4+M12+M17+M22-N12-N17-N22</f>
        <v>0</v>
      </c>
    </row>
    <row r="24" spans="1:14" x14ac:dyDescent="0.25">
      <c r="A24" s="6"/>
      <c r="B24" s="7"/>
    </row>
    <row r="25" spans="1:14" ht="15" hidden="1" customHeight="1" x14ac:dyDescent="0.25">
      <c r="A25" t="s">
        <v>13</v>
      </c>
      <c r="B25" s="5">
        <f>B3+B5</f>
        <v>0</v>
      </c>
      <c r="F25" t="s">
        <v>25</v>
      </c>
      <c r="G25" s="5">
        <f>G3+G5</f>
        <v>0</v>
      </c>
      <c r="K25" t="s">
        <v>25</v>
      </c>
      <c r="L25" s="5">
        <f>L3+L5</f>
        <v>0</v>
      </c>
    </row>
    <row r="26" spans="1:14" ht="15" hidden="1" customHeight="1" x14ac:dyDescent="0.25">
      <c r="A26" t="s">
        <v>14</v>
      </c>
      <c r="B26" s="5">
        <f>D23+(B5*B29)</f>
        <v>0</v>
      </c>
      <c r="F26" t="s">
        <v>24</v>
      </c>
      <c r="G26" s="5">
        <f>I23+(G5*G29)</f>
        <v>0</v>
      </c>
      <c r="K26" t="s">
        <v>24</v>
      </c>
      <c r="L26" s="5">
        <f>N23+(L5*L29)</f>
        <v>0</v>
      </c>
    </row>
    <row r="27" spans="1:14" ht="15" hidden="1" customHeight="1" x14ac:dyDescent="0.25">
      <c r="A27" t="s">
        <v>19</v>
      </c>
      <c r="B27" s="5">
        <f>B5*B29</f>
        <v>0</v>
      </c>
      <c r="F27" t="s">
        <v>23</v>
      </c>
      <c r="G27" s="5">
        <f>G5*G29</f>
        <v>0</v>
      </c>
      <c r="K27" t="s">
        <v>23</v>
      </c>
      <c r="L27" s="5">
        <f>L5*L29</f>
        <v>0</v>
      </c>
    </row>
    <row r="28" spans="1:14" ht="15.75" thickBot="1" x14ac:dyDescent="0.3">
      <c r="A28" s="6"/>
      <c r="B28" s="7"/>
      <c r="F28" s="6"/>
      <c r="G28" s="7"/>
      <c r="K28" s="6"/>
      <c r="L28" s="7"/>
    </row>
    <row r="29" spans="1:14" ht="18.75" x14ac:dyDescent="0.3">
      <c r="A29" s="10" t="s">
        <v>17</v>
      </c>
      <c r="B29" s="37"/>
      <c r="C29" s="8"/>
      <c r="D29" s="8"/>
      <c r="E29" s="28"/>
      <c r="F29" s="10" t="s">
        <v>26</v>
      </c>
      <c r="G29" s="37"/>
      <c r="H29" s="3"/>
      <c r="I29" s="3"/>
      <c r="J29" s="3"/>
      <c r="K29" s="10" t="s">
        <v>29</v>
      </c>
      <c r="L29" s="37"/>
    </row>
    <row r="30" spans="1:14" ht="18.75" x14ac:dyDescent="0.3">
      <c r="A30" s="17" t="s">
        <v>52</v>
      </c>
      <c r="B30" s="29">
        <f>B5</f>
        <v>0</v>
      </c>
      <c r="C30" s="8"/>
      <c r="D30" s="8"/>
      <c r="E30" s="9"/>
      <c r="F30" s="17" t="s">
        <v>52</v>
      </c>
      <c r="G30" s="29">
        <f>G5</f>
        <v>0</v>
      </c>
      <c r="K30" s="17" t="s">
        <v>52</v>
      </c>
      <c r="L30" s="29">
        <f>L5</f>
        <v>0</v>
      </c>
    </row>
    <row r="31" spans="1:14" ht="38.25" thickBot="1" x14ac:dyDescent="0.35">
      <c r="A31" s="11" t="s">
        <v>18</v>
      </c>
      <c r="B31" s="12" t="e">
        <f>B26/B25</f>
        <v>#DIV/0!</v>
      </c>
      <c r="C31" s="8"/>
      <c r="D31" s="8"/>
      <c r="E31" s="9"/>
      <c r="F31" s="13" t="s">
        <v>22</v>
      </c>
      <c r="G31" s="14" t="e">
        <f>G26/G25</f>
        <v>#DIV/0!</v>
      </c>
      <c r="K31" s="13" t="s">
        <v>30</v>
      </c>
      <c r="L31" s="14" t="e">
        <f>L26/L25</f>
        <v>#DIV/0!</v>
      </c>
    </row>
    <row r="34" spans="1:4" ht="19.5" thickBot="1" x14ac:dyDescent="0.35">
      <c r="A34" s="2" t="s">
        <v>28</v>
      </c>
    </row>
    <row r="35" spans="1:4" x14ac:dyDescent="0.25">
      <c r="A35" s="24" t="s">
        <v>31</v>
      </c>
      <c r="B35" s="23">
        <f>L3+L5</f>
        <v>0</v>
      </c>
    </row>
    <row r="36" spans="1:4" x14ac:dyDescent="0.25">
      <c r="A36" s="20" t="s">
        <v>32</v>
      </c>
      <c r="B36" s="15">
        <f>N23+L27</f>
        <v>0</v>
      </c>
    </row>
    <row r="37" spans="1:4" ht="30" x14ac:dyDescent="0.25">
      <c r="A37" s="25" t="s">
        <v>15</v>
      </c>
      <c r="B37" s="38"/>
    </row>
    <row r="38" spans="1:4" ht="30.75" thickBot="1" x14ac:dyDescent="0.3">
      <c r="A38" s="16" t="s">
        <v>37</v>
      </c>
      <c r="B38" s="30" t="e">
        <f>(((B35+B37)*2)-B36)/B37</f>
        <v>#DIV/0!</v>
      </c>
    </row>
    <row r="39" spans="1:4" ht="15.75" thickBot="1" x14ac:dyDescent="0.3"/>
    <row r="40" spans="1:4" x14ac:dyDescent="0.25">
      <c r="A40" s="45" t="s">
        <v>16</v>
      </c>
      <c r="B40" s="46"/>
      <c r="C40" s="4"/>
      <c r="D40" s="4"/>
    </row>
    <row r="41" spans="1:4" x14ac:dyDescent="0.25">
      <c r="A41" s="19" t="s">
        <v>44</v>
      </c>
      <c r="B41" s="38"/>
      <c r="C41" s="4" t="s">
        <v>6</v>
      </c>
      <c r="D41" s="4" t="s">
        <v>7</v>
      </c>
    </row>
    <row r="42" spans="1:4" x14ac:dyDescent="0.25">
      <c r="A42" s="19" t="s">
        <v>3</v>
      </c>
      <c r="B42" s="38"/>
      <c r="C42" s="4">
        <f>IF(B42="A",4,IF(B42="A-",3.7,IF(B42="B+",3.3,IF(B42="B",3,IF(B42="B-",2.7,IF(B42="C+",2.3,IF(B42="C",2,IF(B42="C-",1.7,IF(B42="D+",1.3,IF(B42="D",1,IF(B42="F",0,0)))))))))))</f>
        <v>0</v>
      </c>
      <c r="D42" s="4"/>
    </row>
    <row r="43" spans="1:4" x14ac:dyDescent="0.25">
      <c r="A43" s="20" t="s">
        <v>5</v>
      </c>
      <c r="B43" s="38"/>
      <c r="C43" s="4">
        <f>IF(B43="A",4,IF(B43="A-",3.7,IF(B43="B+",3.3,IF(B43="B",3,IF(B43="B-",2.7,IF(B43="C+",2.3,IF(B43="C",2,IF(B43="C-",1.7,IF(B43="D+",1.3,IF(B43="D",1,IF(B43="F",0,0)))))))))))</f>
        <v>0</v>
      </c>
      <c r="D43" s="4"/>
    </row>
    <row r="44" spans="1:4" x14ac:dyDescent="0.25">
      <c r="A44" s="20" t="s">
        <v>4</v>
      </c>
      <c r="B44" s="38"/>
      <c r="C44" s="4">
        <f>C43*B44</f>
        <v>0</v>
      </c>
      <c r="D44" s="4">
        <f>C42*B44</f>
        <v>0</v>
      </c>
    </row>
    <row r="45" spans="1:4" x14ac:dyDescent="0.25">
      <c r="A45" s="20"/>
      <c r="B45" s="38"/>
      <c r="C45" s="4"/>
      <c r="D45" s="4"/>
    </row>
    <row r="46" spans="1:4" x14ac:dyDescent="0.25">
      <c r="A46" s="19" t="s">
        <v>45</v>
      </c>
      <c r="B46" s="38"/>
      <c r="C46" s="4"/>
      <c r="D46" s="4"/>
    </row>
    <row r="47" spans="1:4" x14ac:dyDescent="0.25">
      <c r="A47" s="19" t="s">
        <v>3</v>
      </c>
      <c r="B47" s="38"/>
      <c r="C47" s="4">
        <f>IF(B47="A",4,IF(B47="A-",3.7,IF(B47="B+",3.3,IF(B47="B",3,IF(B47="B-",2.7,IF(B47="C+",2.3,IF(B47="C",2,IF(B47="C-",1.7,IF(B47="D+",1.3,IF(B47="D",1,IF(B47="F",0,0)))))))))))</f>
        <v>0</v>
      </c>
      <c r="D47" s="4"/>
    </row>
    <row r="48" spans="1:4" x14ac:dyDescent="0.25">
      <c r="A48" s="20" t="s">
        <v>5</v>
      </c>
      <c r="B48" s="38"/>
      <c r="C48" s="4">
        <f>IF(B48="A",4,IF(B48="A-",3.7,IF(B48="B+",3.3,IF(B48="B",3,IF(B48="B-",2.7,IF(B48="C+",2.3,IF(B48="C",2,IF(B48="C-",1.7,IF(B48="D+",1.3,IF(B48="D",1,IF(B48="F",0,0)))))))))))</f>
        <v>0</v>
      </c>
      <c r="D48" s="4"/>
    </row>
    <row r="49" spans="1:4" x14ac:dyDescent="0.25">
      <c r="A49" s="20" t="s">
        <v>4</v>
      </c>
      <c r="B49" s="38"/>
      <c r="C49" s="4">
        <f>C48*B49</f>
        <v>0</v>
      </c>
      <c r="D49" s="4">
        <f>C47*B49</f>
        <v>0</v>
      </c>
    </row>
    <row r="50" spans="1:4" x14ac:dyDescent="0.25">
      <c r="A50" s="20"/>
      <c r="B50" s="38"/>
      <c r="C50" s="4"/>
      <c r="D50" s="4"/>
    </row>
    <row r="51" spans="1:4" x14ac:dyDescent="0.25">
      <c r="A51" s="19" t="s">
        <v>46</v>
      </c>
      <c r="B51" s="38"/>
      <c r="C51" s="4"/>
      <c r="D51" s="4"/>
    </row>
    <row r="52" spans="1:4" x14ac:dyDescent="0.25">
      <c r="A52" s="19" t="s">
        <v>3</v>
      </c>
      <c r="B52" s="38"/>
      <c r="C52" s="4">
        <f>IF(B52="A",4,IF(B52="A-",3.7,IF(B52="B+",3.3,IF(B52="B",3,IF(B52="B-",2.7,IF(B52="C+",2.3,IF(B52="C",2,IF(B52="C-",1.7,IF(B52="D+",1.3,IF(B52="D",1,IF(B52="F",0,0)))))))))))</f>
        <v>0</v>
      </c>
      <c r="D52" s="4"/>
    </row>
    <row r="53" spans="1:4" x14ac:dyDescent="0.25">
      <c r="A53" s="20" t="s">
        <v>5</v>
      </c>
      <c r="B53" s="38"/>
      <c r="C53" s="4">
        <f>IF(B53="A",4,IF(B53="A-",3.7,IF(B53="B+",3.3,IF(B53="B",3,IF(B53="B-",2.7,IF(B53="C+",2.3,IF(B53="C",2,IF(B53="C-",1.7,IF(B53="D+",1.3,IF(B53="D",1,IF(B53="F",0,0)))))))))))</f>
        <v>0</v>
      </c>
      <c r="D53" s="4"/>
    </row>
    <row r="54" spans="1:4" ht="15.75" thickBot="1" x14ac:dyDescent="0.3">
      <c r="A54" s="21" t="s">
        <v>4</v>
      </c>
      <c r="B54" s="39"/>
      <c r="C54" s="4">
        <f>C53*B54</f>
        <v>0</v>
      </c>
      <c r="D54" s="4">
        <f>C52*B54</f>
        <v>0</v>
      </c>
    </row>
    <row r="55" spans="1:4" ht="30.75" thickBot="1" x14ac:dyDescent="0.3">
      <c r="A55" s="26" t="s">
        <v>38</v>
      </c>
      <c r="B55" s="41" t="e">
        <f>IF(((((B35+B37)*2)-D55)/B37)&lt;2,2,(((B35+B37)*2)-D55)/B37)</f>
        <v>#DIV/0!</v>
      </c>
      <c r="C55" s="22" t="s">
        <v>10</v>
      </c>
      <c r="D55" s="3">
        <f>B36+C44+C49+C54-D44-D49-D54</f>
        <v>0</v>
      </c>
    </row>
    <row r="56" spans="1:4" x14ac:dyDescent="0.25">
      <c r="B56"/>
    </row>
    <row r="57" spans="1:4" hidden="1" x14ac:dyDescent="0.25">
      <c r="A57" t="s">
        <v>39</v>
      </c>
      <c r="B57" s="5">
        <f>B35+B37</f>
        <v>0</v>
      </c>
    </row>
    <row r="58" spans="1:4" hidden="1" x14ac:dyDescent="0.25">
      <c r="A58" t="s">
        <v>40</v>
      </c>
      <c r="B58" s="5">
        <f>D55+(B37*B61)</f>
        <v>0</v>
      </c>
    </row>
    <row r="59" spans="1:4" hidden="1" x14ac:dyDescent="0.25">
      <c r="A59" t="s">
        <v>23</v>
      </c>
      <c r="B59" s="5">
        <f>B37*B61</f>
        <v>0</v>
      </c>
    </row>
    <row r="60" spans="1:4" ht="15.75" thickBot="1" x14ac:dyDescent="0.3">
      <c r="A60" s="6"/>
      <c r="B60" s="7"/>
    </row>
    <row r="61" spans="1:4" ht="18.75" x14ac:dyDescent="0.3">
      <c r="A61" s="10" t="s">
        <v>33</v>
      </c>
      <c r="B61" s="37"/>
    </row>
    <row r="62" spans="1:4" ht="18.75" x14ac:dyDescent="0.3">
      <c r="A62" s="17" t="s">
        <v>52</v>
      </c>
      <c r="B62" s="29">
        <f>B37</f>
        <v>0</v>
      </c>
    </row>
    <row r="63" spans="1:4" ht="38.25" thickBot="1" x14ac:dyDescent="0.35">
      <c r="A63" s="13" t="s">
        <v>34</v>
      </c>
      <c r="B63" s="14" t="e">
        <f>B58/B57</f>
        <v>#DIV/0!</v>
      </c>
    </row>
  </sheetData>
  <sheetProtection password="CCAA" sheet="1" objects="1" scenarios="1"/>
  <mergeCells count="4">
    <mergeCell ref="A8:B8"/>
    <mergeCell ref="F8:G8"/>
    <mergeCell ref="K8:L8"/>
    <mergeCell ref="A40:B40"/>
  </mergeCells>
  <conditionalFormatting sqref="B6">
    <cfRule type="cellIs" dxfId="22" priority="21" operator="greaterThan">
      <formula>2.5</formula>
    </cfRule>
  </conditionalFormatting>
  <conditionalFormatting sqref="B23">
    <cfRule type="cellIs" dxfId="21" priority="20" operator="greaterThan">
      <formula>2.5</formula>
    </cfRule>
  </conditionalFormatting>
  <conditionalFormatting sqref="G23">
    <cfRule type="cellIs" dxfId="20" priority="17" operator="greaterThan">
      <formula>2.5</formula>
    </cfRule>
  </conditionalFormatting>
  <conditionalFormatting sqref="G6">
    <cfRule type="cellIs" dxfId="19" priority="18" operator="greaterThan">
      <formula>2.5</formula>
    </cfRule>
  </conditionalFormatting>
  <conditionalFormatting sqref="B31">
    <cfRule type="cellIs" dxfId="18" priority="15" operator="lessThan">
      <formula>2</formula>
    </cfRule>
    <cfRule type="cellIs" dxfId="17" priority="16" operator="greaterThanOrEqual">
      <formula>1.995</formula>
    </cfRule>
  </conditionalFormatting>
  <conditionalFormatting sqref="G6 G23">
    <cfRule type="cellIs" dxfId="16" priority="14" operator="greaterThan">
      <formula>2.5</formula>
    </cfRule>
  </conditionalFormatting>
  <conditionalFormatting sqref="G31">
    <cfRule type="cellIs" dxfId="15" priority="12" operator="greaterThanOrEqual">
      <formula>1.995</formula>
    </cfRule>
    <cfRule type="cellIs" dxfId="14" priority="13" operator="lessThan">
      <formula>2</formula>
    </cfRule>
  </conditionalFormatting>
  <conditionalFormatting sqref="B63">
    <cfRule type="cellIs" dxfId="13" priority="2" operator="greaterThanOrEqual">
      <formula>1.995</formula>
    </cfRule>
    <cfRule type="cellIs" dxfId="12" priority="3" operator="lessThan">
      <formula>2</formula>
    </cfRule>
  </conditionalFormatting>
  <conditionalFormatting sqref="L23">
    <cfRule type="cellIs" dxfId="11" priority="10" operator="greaterThan">
      <formula>2.5</formula>
    </cfRule>
  </conditionalFormatting>
  <conditionalFormatting sqref="L6">
    <cfRule type="cellIs" dxfId="10" priority="11" operator="greaterThan">
      <formula>2.5</formula>
    </cfRule>
  </conditionalFormatting>
  <conditionalFormatting sqref="L6 L23">
    <cfRule type="cellIs" dxfId="9" priority="9" operator="greaterThan">
      <formula>2.5</formula>
    </cfRule>
  </conditionalFormatting>
  <conditionalFormatting sqref="L31">
    <cfRule type="cellIs" dxfId="8" priority="7" operator="greaterThanOrEqual">
      <formula>1.995</formula>
    </cfRule>
    <cfRule type="cellIs" dxfId="7" priority="8" operator="lessThan">
      <formula>2</formula>
    </cfRule>
  </conditionalFormatting>
  <conditionalFormatting sqref="B55">
    <cfRule type="cellIs" dxfId="6" priority="5" operator="greaterThan">
      <formula>2.5</formula>
    </cfRule>
  </conditionalFormatting>
  <conditionalFormatting sqref="B38">
    <cfRule type="cellIs" dxfId="5" priority="6" operator="greaterThan">
      <formula>2.5</formula>
    </cfRule>
  </conditionalFormatting>
  <conditionalFormatting sqref="B38 B55">
    <cfRule type="cellIs" dxfId="4" priority="4" operator="greaterThan">
      <formula>2.5</formula>
    </cfRule>
  </conditionalFormatting>
  <conditionalFormatting sqref="B6 B23 G6 G23 L6 L23 B38 B55">
    <cfRule type="cellIs" dxfId="3" priority="1" operator="lessThanOrEqual">
      <formula>2.5</formula>
    </cfRule>
  </conditionalFormatting>
  <pageMargins left="0.7" right="0.7" top="0.75" bottom="0.75" header="0.3" footer="0.3"/>
  <pageSetup scale="6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7"/>
  <sheetViews>
    <sheetView workbookViewId="0">
      <selection activeCell="B30" sqref="B30"/>
    </sheetView>
  </sheetViews>
  <sheetFormatPr defaultRowHeight="15" x14ac:dyDescent="0.25"/>
  <cols>
    <col min="1" max="1" width="38.7109375" customWidth="1"/>
    <col min="2" max="2" width="10.85546875" customWidth="1"/>
    <col min="3" max="3" width="17.85546875" hidden="1" customWidth="1"/>
    <col min="4" max="4" width="16.42578125" hidden="1" customWidth="1"/>
    <col min="5" max="5" width="9.5703125" customWidth="1"/>
    <col min="6" max="6" width="38.7109375" bestFit="1" customWidth="1"/>
    <col min="7" max="7" width="10.85546875" customWidth="1"/>
    <col min="8" max="8" width="17.85546875" hidden="1" customWidth="1"/>
    <col min="9" max="9" width="16.42578125" hidden="1" customWidth="1"/>
    <col min="10" max="10" width="9.5703125" customWidth="1"/>
    <col min="11" max="11" width="38.7109375" bestFit="1" customWidth="1"/>
    <col min="12" max="12" width="10.85546875" customWidth="1"/>
    <col min="13" max="13" width="17.85546875" hidden="1" customWidth="1"/>
    <col min="14" max="14" width="16.42578125" hidden="1" customWidth="1"/>
    <col min="15" max="15" width="9.5703125" customWidth="1"/>
    <col min="16" max="16" width="38.7109375" bestFit="1" customWidth="1"/>
    <col min="17" max="17" width="10.85546875" customWidth="1"/>
    <col min="18" max="18" width="17.85546875" hidden="1" customWidth="1"/>
    <col min="19" max="19" width="16.42578125" hidden="1" customWidth="1"/>
  </cols>
  <sheetData>
    <row r="1" spans="1:14" ht="21" x14ac:dyDescent="0.35">
      <c r="A1" s="1" t="s">
        <v>47</v>
      </c>
      <c r="B1" s="5"/>
    </row>
    <row r="2" spans="1:14" ht="19.5" thickBot="1" x14ac:dyDescent="0.35">
      <c r="A2" s="2" t="s">
        <v>8</v>
      </c>
      <c r="B2" s="5"/>
      <c r="F2" s="2" t="s">
        <v>11</v>
      </c>
      <c r="G2" s="5"/>
      <c r="K2" s="2" t="s">
        <v>27</v>
      </c>
      <c r="L2" s="5"/>
    </row>
    <row r="3" spans="1:14" x14ac:dyDescent="0.25">
      <c r="A3" s="24" t="s">
        <v>41</v>
      </c>
      <c r="B3" s="40"/>
      <c r="F3" s="24" t="s">
        <v>48</v>
      </c>
      <c r="G3" s="23">
        <f>B27</f>
        <v>0</v>
      </c>
      <c r="K3" s="24" t="s">
        <v>72</v>
      </c>
      <c r="L3" s="23">
        <f>G27</f>
        <v>0</v>
      </c>
    </row>
    <row r="4" spans="1:14" x14ac:dyDescent="0.25">
      <c r="A4" s="20" t="s">
        <v>42</v>
      </c>
      <c r="B4" s="38"/>
      <c r="F4" s="20" t="s">
        <v>49</v>
      </c>
      <c r="G4" s="15">
        <f>B28</f>
        <v>0</v>
      </c>
      <c r="K4" s="20" t="s">
        <v>71</v>
      </c>
      <c r="L4" s="15">
        <f>G28</f>
        <v>0</v>
      </c>
    </row>
    <row r="5" spans="1:14" x14ac:dyDescent="0.25">
      <c r="A5" s="20" t="s">
        <v>76</v>
      </c>
      <c r="B5" s="38"/>
      <c r="F5" s="20" t="s">
        <v>76</v>
      </c>
      <c r="G5" s="15">
        <f>B5</f>
        <v>0</v>
      </c>
      <c r="K5" s="20" t="s">
        <v>76</v>
      </c>
      <c r="L5" s="15">
        <f>B5</f>
        <v>0</v>
      </c>
    </row>
    <row r="6" spans="1:14" x14ac:dyDescent="0.25">
      <c r="A6" s="18" t="s">
        <v>43</v>
      </c>
      <c r="B6" s="36" t="e">
        <f>(B3+B5)/(B4+B5)</f>
        <v>#DIV/0!</v>
      </c>
      <c r="F6" s="18" t="s">
        <v>58</v>
      </c>
      <c r="G6" s="36" t="e">
        <f>B33</f>
        <v>#DIV/0!</v>
      </c>
      <c r="K6" s="18" t="s">
        <v>70</v>
      </c>
      <c r="L6" s="36" t="e">
        <f>G33</f>
        <v>#DIV/0!</v>
      </c>
    </row>
    <row r="7" spans="1:14" ht="30" x14ac:dyDescent="0.25">
      <c r="A7" s="27" t="s">
        <v>15</v>
      </c>
      <c r="B7" s="38"/>
      <c r="F7" s="27" t="s">
        <v>15</v>
      </c>
      <c r="G7" s="43"/>
      <c r="K7" s="27" t="s">
        <v>15</v>
      </c>
      <c r="L7" s="43"/>
    </row>
    <row r="8" spans="1:14" ht="45.75" thickBot="1" x14ac:dyDescent="0.3">
      <c r="A8" s="16" t="s">
        <v>77</v>
      </c>
      <c r="B8" s="44" t="e">
        <f>((2/3)*B7+(2/3)*(B4+B5)-(B3+B5))/B7</f>
        <v>#DIV/0!</v>
      </c>
      <c r="F8" s="16" t="s">
        <v>78</v>
      </c>
      <c r="G8" s="44" t="e">
        <f>((2/3)*G7+(2/3)*G4-G3)/G7</f>
        <v>#DIV/0!</v>
      </c>
      <c r="K8" s="16" t="s">
        <v>79</v>
      </c>
      <c r="L8" s="44" t="e">
        <f>((2/3)*L7+(2/3)*L4-L3)/L7</f>
        <v>#DIV/0!</v>
      </c>
    </row>
    <row r="9" spans="1:14" ht="15.75" thickBot="1" x14ac:dyDescent="0.3">
      <c r="B9" s="5"/>
      <c r="G9" s="5"/>
      <c r="L9" s="5"/>
    </row>
    <row r="10" spans="1:14" x14ac:dyDescent="0.25">
      <c r="A10" s="45" t="s">
        <v>16</v>
      </c>
      <c r="B10" s="46"/>
      <c r="C10" s="4"/>
      <c r="D10" s="4"/>
      <c r="E10" s="4"/>
      <c r="F10" s="45" t="s">
        <v>16</v>
      </c>
      <c r="G10" s="46"/>
      <c r="H10" s="4"/>
      <c r="I10" s="4"/>
      <c r="K10" s="45" t="s">
        <v>16</v>
      </c>
      <c r="L10" s="46"/>
      <c r="M10" s="4"/>
      <c r="N10" s="4"/>
    </row>
    <row r="11" spans="1:14" x14ac:dyDescent="0.25">
      <c r="A11" s="19" t="s">
        <v>44</v>
      </c>
      <c r="B11" s="38"/>
      <c r="C11" s="4" t="s">
        <v>54</v>
      </c>
      <c r="D11" s="4"/>
      <c r="E11" s="4"/>
      <c r="F11" s="19" t="s">
        <v>44</v>
      </c>
      <c r="G11" s="38"/>
      <c r="H11" s="4" t="s">
        <v>54</v>
      </c>
      <c r="I11" s="4"/>
      <c r="K11" s="19" t="s">
        <v>44</v>
      </c>
      <c r="L11" s="38"/>
      <c r="M11" s="4" t="s">
        <v>54</v>
      </c>
      <c r="N11" s="4"/>
    </row>
    <row r="12" spans="1:14" x14ac:dyDescent="0.25">
      <c r="A12" s="19" t="s">
        <v>3</v>
      </c>
      <c r="B12" s="38"/>
      <c r="C12" s="4">
        <f>IF(B12="F",0,IF(B12="",0,B14))</f>
        <v>0</v>
      </c>
      <c r="D12" s="4"/>
      <c r="E12" s="4"/>
      <c r="F12" s="19" t="s">
        <v>3</v>
      </c>
      <c r="G12" s="38"/>
      <c r="H12" s="4">
        <f>IF(G12="F",0,IF(G12="",0,G14))</f>
        <v>0</v>
      </c>
      <c r="I12" s="4"/>
      <c r="K12" s="19" t="s">
        <v>3</v>
      </c>
      <c r="L12" s="38"/>
      <c r="M12" s="4">
        <f>IF(L12="F",0,IF(L12="",0,L14))</f>
        <v>0</v>
      </c>
      <c r="N12" s="4"/>
    </row>
    <row r="13" spans="1:14" x14ac:dyDescent="0.25">
      <c r="A13" s="20" t="s">
        <v>5</v>
      </c>
      <c r="B13" s="38"/>
      <c r="C13" s="4"/>
      <c r="D13" s="4"/>
      <c r="E13" s="4"/>
      <c r="F13" s="20" t="s">
        <v>5</v>
      </c>
      <c r="G13" s="38"/>
      <c r="H13" s="4"/>
      <c r="I13" s="4"/>
      <c r="K13" s="20" t="s">
        <v>5</v>
      </c>
      <c r="L13" s="38"/>
      <c r="M13" s="4"/>
      <c r="N13" s="4"/>
    </row>
    <row r="14" spans="1:14" x14ac:dyDescent="0.25">
      <c r="A14" s="20" t="s">
        <v>4</v>
      </c>
      <c r="B14" s="38"/>
      <c r="C14" s="4"/>
      <c r="D14" s="4"/>
      <c r="E14" s="4"/>
      <c r="F14" s="20" t="s">
        <v>4</v>
      </c>
      <c r="G14" s="38"/>
      <c r="H14" s="4"/>
      <c r="I14" s="4"/>
      <c r="K14" s="20" t="s">
        <v>4</v>
      </c>
      <c r="L14" s="38"/>
      <c r="M14" s="4"/>
      <c r="N14" s="4"/>
    </row>
    <row r="15" spans="1:14" x14ac:dyDescent="0.25">
      <c r="A15" s="20"/>
      <c r="B15" s="38"/>
      <c r="C15" s="4"/>
      <c r="D15" s="4"/>
      <c r="E15" s="4"/>
      <c r="F15" s="20"/>
      <c r="G15" s="38"/>
      <c r="H15" s="4"/>
      <c r="I15" s="4"/>
      <c r="K15" s="20"/>
      <c r="L15" s="38"/>
      <c r="M15" s="4"/>
      <c r="N15" s="4"/>
    </row>
    <row r="16" spans="1:14" x14ac:dyDescent="0.25">
      <c r="A16" s="19" t="s">
        <v>45</v>
      </c>
      <c r="B16" s="38"/>
      <c r="C16" s="4"/>
      <c r="D16" s="4"/>
      <c r="E16" s="4"/>
      <c r="F16" s="19" t="s">
        <v>45</v>
      </c>
      <c r="G16" s="38"/>
      <c r="H16" s="4"/>
      <c r="I16" s="4"/>
      <c r="K16" s="19" t="s">
        <v>45</v>
      </c>
      <c r="L16" s="38"/>
      <c r="M16" s="4"/>
      <c r="N16" s="4"/>
    </row>
    <row r="17" spans="1:14" x14ac:dyDescent="0.25">
      <c r="A17" s="19" t="s">
        <v>3</v>
      </c>
      <c r="B17" s="38"/>
      <c r="C17" s="4">
        <f>IF(B17="F",0,IF(B17="",0,B19))</f>
        <v>0</v>
      </c>
      <c r="D17" s="4"/>
      <c r="E17" s="4"/>
      <c r="F17" s="19" t="s">
        <v>3</v>
      </c>
      <c r="G17" s="38"/>
      <c r="H17" s="4">
        <f>IF(G17="F",0,IF(G17="",0,G19))</f>
        <v>0</v>
      </c>
      <c r="I17" s="4"/>
      <c r="K17" s="19" t="s">
        <v>3</v>
      </c>
      <c r="L17" s="38"/>
      <c r="M17" s="4">
        <f>IF(L17="F",0,IF(L17="",0,L19))</f>
        <v>0</v>
      </c>
      <c r="N17" s="4"/>
    </row>
    <row r="18" spans="1:14" x14ac:dyDescent="0.25">
      <c r="A18" s="20" t="s">
        <v>5</v>
      </c>
      <c r="B18" s="38"/>
      <c r="C18" s="4"/>
      <c r="D18" s="4"/>
      <c r="E18" s="4"/>
      <c r="F18" s="20" t="s">
        <v>5</v>
      </c>
      <c r="G18" s="38"/>
      <c r="H18" s="4"/>
      <c r="I18" s="4"/>
      <c r="K18" s="20" t="s">
        <v>5</v>
      </c>
      <c r="L18" s="38"/>
      <c r="M18" s="4"/>
      <c r="N18" s="4"/>
    </row>
    <row r="19" spans="1:14" x14ac:dyDescent="0.25">
      <c r="A19" s="20" t="s">
        <v>4</v>
      </c>
      <c r="B19" s="38"/>
      <c r="C19" s="4"/>
      <c r="D19" s="4"/>
      <c r="E19" s="4"/>
      <c r="F19" s="20" t="s">
        <v>4</v>
      </c>
      <c r="G19" s="38"/>
      <c r="H19" s="4"/>
      <c r="I19" s="4"/>
      <c r="K19" s="20" t="s">
        <v>4</v>
      </c>
      <c r="L19" s="38"/>
      <c r="M19" s="4"/>
      <c r="N19" s="4"/>
    </row>
    <row r="20" spans="1:14" x14ac:dyDescent="0.25">
      <c r="A20" s="20"/>
      <c r="B20" s="38"/>
      <c r="C20" s="4"/>
      <c r="D20" s="4"/>
      <c r="E20" s="4"/>
      <c r="F20" s="20"/>
      <c r="G20" s="38"/>
      <c r="H20" s="4"/>
      <c r="I20" s="4"/>
      <c r="K20" s="20"/>
      <c r="L20" s="38"/>
      <c r="M20" s="4"/>
      <c r="N20" s="4"/>
    </row>
    <row r="21" spans="1:14" x14ac:dyDescent="0.25">
      <c r="A21" s="19" t="s">
        <v>46</v>
      </c>
      <c r="B21" s="38"/>
      <c r="C21" s="4"/>
      <c r="D21" s="4"/>
      <c r="E21" s="4"/>
      <c r="F21" s="19" t="s">
        <v>46</v>
      </c>
      <c r="G21" s="38"/>
      <c r="H21" s="4"/>
      <c r="I21" s="4"/>
      <c r="K21" s="19" t="s">
        <v>46</v>
      </c>
      <c r="L21" s="38"/>
      <c r="M21" s="4"/>
      <c r="N21" s="4"/>
    </row>
    <row r="22" spans="1:14" x14ac:dyDescent="0.25">
      <c r="A22" s="19" t="s">
        <v>3</v>
      </c>
      <c r="B22" s="38"/>
      <c r="C22" s="4"/>
      <c r="D22" s="4"/>
      <c r="E22" s="4"/>
      <c r="F22" s="19" t="s">
        <v>3</v>
      </c>
      <c r="G22" s="38"/>
      <c r="H22" s="4">
        <f>IF(G22="F",0,IF(G22="",0,G24))</f>
        <v>0</v>
      </c>
      <c r="I22" s="4"/>
      <c r="K22" s="19" t="s">
        <v>3</v>
      </c>
      <c r="L22" s="38"/>
      <c r="M22" s="4">
        <f>IF(L22="F",0,IF(L22="",0,L24))</f>
        <v>0</v>
      </c>
      <c r="N22" s="4"/>
    </row>
    <row r="23" spans="1:14" x14ac:dyDescent="0.25">
      <c r="A23" s="20" t="s">
        <v>5</v>
      </c>
      <c r="B23" s="38"/>
      <c r="C23" s="4"/>
      <c r="D23" s="4"/>
      <c r="E23" s="4"/>
      <c r="F23" s="20" t="s">
        <v>5</v>
      </c>
      <c r="G23" s="38"/>
      <c r="H23" s="4"/>
      <c r="I23" s="4"/>
      <c r="K23" s="20" t="s">
        <v>5</v>
      </c>
      <c r="L23" s="38"/>
      <c r="M23" s="4"/>
      <c r="N23" s="4"/>
    </row>
    <row r="24" spans="1:14" ht="15.75" thickBot="1" x14ac:dyDescent="0.3">
      <c r="A24" s="21" t="s">
        <v>4</v>
      </c>
      <c r="B24" s="39"/>
      <c r="C24" s="4">
        <f>IF(B22="F",B24,IF(B22="NC",B24,0))</f>
        <v>0</v>
      </c>
      <c r="D24" s="4"/>
      <c r="E24" s="4"/>
      <c r="F24" s="21" t="s">
        <v>4</v>
      </c>
      <c r="G24" s="39"/>
      <c r="H24" s="4"/>
      <c r="I24" s="4"/>
      <c r="K24" s="21" t="s">
        <v>4</v>
      </c>
      <c r="L24" s="39"/>
      <c r="M24" s="4"/>
      <c r="N24" s="4"/>
    </row>
    <row r="25" spans="1:14" ht="30.75" thickBot="1" x14ac:dyDescent="0.3">
      <c r="A25" s="16" t="s">
        <v>55</v>
      </c>
      <c r="B25" s="44" t="e">
        <f>(((2/3)*B7+(2/3)*(B4+B5)-(B3+B5))+D25)/B7</f>
        <v>#DIV/0!</v>
      </c>
      <c r="C25" s="22" t="s">
        <v>56</v>
      </c>
      <c r="D25" s="33">
        <f>C12+C17+C22</f>
        <v>0</v>
      </c>
      <c r="E25" s="33"/>
      <c r="F25" s="16" t="s">
        <v>55</v>
      </c>
      <c r="G25" s="44" t="e">
        <f>((2/3)*G7+(2/3)*G4-G3+I25)/G7</f>
        <v>#DIV/0!</v>
      </c>
      <c r="H25" s="22" t="s">
        <v>56</v>
      </c>
      <c r="I25" s="33">
        <f>H12+H17+H22</f>
        <v>0</v>
      </c>
      <c r="K25" s="16" t="s">
        <v>55</v>
      </c>
      <c r="L25" s="44" t="e">
        <f>((2/3)*L7+(2/3)*L4-L3+N25)/L7</f>
        <v>#DIV/0!</v>
      </c>
      <c r="M25" s="22" t="s">
        <v>56</v>
      </c>
      <c r="N25" s="33">
        <f>M12+M17+M22</f>
        <v>0</v>
      </c>
    </row>
    <row r="26" spans="1:14" ht="15.75" thickBot="1" x14ac:dyDescent="0.3">
      <c r="A26" s="6"/>
      <c r="B26" s="7"/>
      <c r="F26" s="6"/>
      <c r="G26" s="7"/>
      <c r="K26" s="6"/>
      <c r="L26" s="7"/>
    </row>
    <row r="27" spans="1:14" ht="16.5" hidden="1" customHeight="1" x14ac:dyDescent="0.25">
      <c r="A27" t="s">
        <v>48</v>
      </c>
      <c r="B27" s="35">
        <f>B3+B5+B30-D25</f>
        <v>0</v>
      </c>
      <c r="F27" t="s">
        <v>48</v>
      </c>
      <c r="G27" s="35">
        <f>G3+G30-I25</f>
        <v>0</v>
      </c>
      <c r="K27" t="s">
        <v>59</v>
      </c>
      <c r="L27" s="35">
        <f>L3+L30-N25</f>
        <v>0</v>
      </c>
    </row>
    <row r="28" spans="1:14" hidden="1" x14ac:dyDescent="0.25">
      <c r="A28" t="s">
        <v>49</v>
      </c>
      <c r="B28" s="5">
        <f>B4+B5+B7</f>
        <v>0</v>
      </c>
      <c r="F28" t="s">
        <v>49</v>
      </c>
      <c r="G28" s="5">
        <f>G4+G7</f>
        <v>0</v>
      </c>
      <c r="K28" t="s">
        <v>60</v>
      </c>
      <c r="L28" s="5">
        <f>L4+L7</f>
        <v>0</v>
      </c>
    </row>
    <row r="29" spans="1:14" ht="15.75" hidden="1" thickBot="1" x14ac:dyDescent="0.3">
      <c r="A29" s="6"/>
      <c r="B29" s="7"/>
      <c r="F29" s="6"/>
      <c r="G29" s="7"/>
      <c r="K29" s="6"/>
      <c r="L29" s="7"/>
    </row>
    <row r="30" spans="1:14" ht="37.5" x14ac:dyDescent="0.3">
      <c r="A30" s="31" t="s">
        <v>50</v>
      </c>
      <c r="B30" s="42"/>
      <c r="F30" s="31" t="s">
        <v>73</v>
      </c>
      <c r="G30" s="42"/>
      <c r="K30" s="31" t="s">
        <v>62</v>
      </c>
      <c r="L30" s="42"/>
    </row>
    <row r="31" spans="1:14" ht="18.75" x14ac:dyDescent="0.3">
      <c r="A31" s="17" t="s">
        <v>51</v>
      </c>
      <c r="B31" s="29">
        <f>B7</f>
        <v>0</v>
      </c>
      <c r="F31" s="17" t="s">
        <v>51</v>
      </c>
      <c r="G31" s="29">
        <f>G7</f>
        <v>0</v>
      </c>
      <c r="K31" s="17" t="s">
        <v>51</v>
      </c>
      <c r="L31" s="29">
        <f>L7</f>
        <v>0</v>
      </c>
    </row>
    <row r="32" spans="1:14" ht="18.75" x14ac:dyDescent="0.3">
      <c r="A32" s="17" t="s">
        <v>57</v>
      </c>
      <c r="B32" s="34" t="e">
        <f>B30/B31</f>
        <v>#DIV/0!</v>
      </c>
      <c r="F32" s="17" t="s">
        <v>74</v>
      </c>
      <c r="G32" s="34" t="e">
        <f>G30/G31</f>
        <v>#DIV/0!</v>
      </c>
      <c r="K32" s="17" t="s">
        <v>63</v>
      </c>
      <c r="L32" s="34" t="e">
        <f>L30/L31</f>
        <v>#DIV/0!</v>
      </c>
    </row>
    <row r="33" spans="1:12" ht="38.25" thickBot="1" x14ac:dyDescent="0.35">
      <c r="A33" s="11" t="s">
        <v>53</v>
      </c>
      <c r="B33" s="32" t="e">
        <f>B27/B28</f>
        <v>#DIV/0!</v>
      </c>
      <c r="F33" s="11" t="s">
        <v>75</v>
      </c>
      <c r="G33" s="32" t="e">
        <f>G27/G28</f>
        <v>#DIV/0!</v>
      </c>
      <c r="K33" s="11" t="s">
        <v>69</v>
      </c>
      <c r="L33" s="32" t="e">
        <f>L27/L28</f>
        <v>#DIV/0!</v>
      </c>
    </row>
    <row r="36" spans="1:12" ht="19.5" thickBot="1" x14ac:dyDescent="0.35">
      <c r="A36" s="2" t="s">
        <v>28</v>
      </c>
      <c r="B36" s="5"/>
    </row>
    <row r="37" spans="1:12" x14ac:dyDescent="0.25">
      <c r="A37" s="24" t="s">
        <v>59</v>
      </c>
      <c r="B37" s="23">
        <f>L27</f>
        <v>0</v>
      </c>
    </row>
    <row r="38" spans="1:12" x14ac:dyDescent="0.25">
      <c r="A38" s="20" t="s">
        <v>60</v>
      </c>
      <c r="B38" s="15">
        <f>L28</f>
        <v>0</v>
      </c>
    </row>
    <row r="39" spans="1:12" x14ac:dyDescent="0.25">
      <c r="A39" s="20" t="s">
        <v>76</v>
      </c>
      <c r="B39" s="15">
        <f>B5</f>
        <v>0</v>
      </c>
    </row>
    <row r="40" spans="1:12" x14ac:dyDescent="0.25">
      <c r="A40" s="18" t="s">
        <v>61</v>
      </c>
      <c r="B40" s="36" t="e">
        <f>L33</f>
        <v>#DIV/0!</v>
      </c>
    </row>
    <row r="41" spans="1:12" ht="30" x14ac:dyDescent="0.25">
      <c r="A41" s="27" t="s">
        <v>15</v>
      </c>
      <c r="B41" s="43">
        <v>12</v>
      </c>
    </row>
    <row r="42" spans="1:12" ht="45.75" thickBot="1" x14ac:dyDescent="0.3">
      <c r="A42" s="16" t="s">
        <v>80</v>
      </c>
      <c r="B42" s="44">
        <f>((2/3)*B41+(2/3)*B38-B37)/B41</f>
        <v>0.66666666666666663</v>
      </c>
    </row>
    <row r="43" spans="1:12" ht="15.75" thickBot="1" x14ac:dyDescent="0.3">
      <c r="B43" s="5"/>
    </row>
    <row r="44" spans="1:12" x14ac:dyDescent="0.25">
      <c r="A44" s="45" t="s">
        <v>16</v>
      </c>
      <c r="B44" s="46"/>
      <c r="C44" s="4"/>
      <c r="D44" s="4"/>
    </row>
    <row r="45" spans="1:12" x14ac:dyDescent="0.25">
      <c r="A45" s="19" t="s">
        <v>44</v>
      </c>
      <c r="B45" s="38"/>
      <c r="C45" s="4" t="s">
        <v>54</v>
      </c>
      <c r="D45" s="4"/>
    </row>
    <row r="46" spans="1:12" x14ac:dyDescent="0.25">
      <c r="A46" s="19" t="s">
        <v>3</v>
      </c>
      <c r="B46" s="38"/>
      <c r="C46" s="4">
        <f>IF(B46="F",0,IF(B46="",0,B48))</f>
        <v>0</v>
      </c>
      <c r="D46" s="4"/>
    </row>
    <row r="47" spans="1:12" x14ac:dyDescent="0.25">
      <c r="A47" s="20" t="s">
        <v>5</v>
      </c>
      <c r="B47" s="38"/>
      <c r="C47" s="4"/>
      <c r="D47" s="4"/>
    </row>
    <row r="48" spans="1:12" x14ac:dyDescent="0.25">
      <c r="A48" s="20" t="s">
        <v>4</v>
      </c>
      <c r="B48" s="38"/>
      <c r="C48" s="4"/>
      <c r="D48" s="4"/>
    </row>
    <row r="49" spans="1:4" x14ac:dyDescent="0.25">
      <c r="A49" s="20"/>
      <c r="B49" s="38"/>
      <c r="C49" s="4"/>
      <c r="D49" s="4"/>
    </row>
    <row r="50" spans="1:4" x14ac:dyDescent="0.25">
      <c r="A50" s="19" t="s">
        <v>45</v>
      </c>
      <c r="B50" s="38"/>
      <c r="C50" s="4"/>
      <c r="D50" s="4"/>
    </row>
    <row r="51" spans="1:4" x14ac:dyDescent="0.25">
      <c r="A51" s="19" t="s">
        <v>3</v>
      </c>
      <c r="B51" s="38"/>
      <c r="C51" s="4">
        <f>IF(B51="F",0,IF(B51="",0,B53))</f>
        <v>0</v>
      </c>
      <c r="D51" s="4"/>
    </row>
    <row r="52" spans="1:4" x14ac:dyDescent="0.25">
      <c r="A52" s="20" t="s">
        <v>5</v>
      </c>
      <c r="B52" s="38"/>
      <c r="C52" s="4"/>
      <c r="D52" s="4"/>
    </row>
    <row r="53" spans="1:4" x14ac:dyDescent="0.25">
      <c r="A53" s="20" t="s">
        <v>4</v>
      </c>
      <c r="B53" s="38"/>
      <c r="C53" s="4"/>
      <c r="D53" s="4"/>
    </row>
    <row r="54" spans="1:4" x14ac:dyDescent="0.25">
      <c r="A54" s="20"/>
      <c r="B54" s="38"/>
      <c r="C54" s="4"/>
      <c r="D54" s="4"/>
    </row>
    <row r="55" spans="1:4" x14ac:dyDescent="0.25">
      <c r="A55" s="19" t="s">
        <v>46</v>
      </c>
      <c r="B55" s="38"/>
      <c r="C55" s="4"/>
      <c r="D55" s="4"/>
    </row>
    <row r="56" spans="1:4" x14ac:dyDescent="0.25">
      <c r="A56" s="19" t="s">
        <v>3</v>
      </c>
      <c r="B56" s="38"/>
      <c r="C56" s="4">
        <f>IF(B56="F",0,IF(B56="",0,B58))</f>
        <v>0</v>
      </c>
      <c r="D56" s="4"/>
    </row>
    <row r="57" spans="1:4" x14ac:dyDescent="0.25">
      <c r="A57" s="20" t="s">
        <v>5</v>
      </c>
      <c r="B57" s="38"/>
      <c r="C57" s="4"/>
      <c r="D57" s="4"/>
    </row>
    <row r="58" spans="1:4" ht="15.75" thickBot="1" x14ac:dyDescent="0.3">
      <c r="A58" s="21" t="s">
        <v>4</v>
      </c>
      <c r="B58" s="39"/>
      <c r="C58" s="4"/>
      <c r="D58" s="4"/>
    </row>
    <row r="59" spans="1:4" ht="30.75" thickBot="1" x14ac:dyDescent="0.3">
      <c r="A59" s="16" t="s">
        <v>55</v>
      </c>
      <c r="B59" s="44">
        <f>((2/3)*B41+(2/3)*B38-B37+D59)/B41</f>
        <v>0.66666666666666663</v>
      </c>
      <c r="C59" s="22" t="s">
        <v>56</v>
      </c>
      <c r="D59" s="33">
        <f>C46+C51+C56</f>
        <v>0</v>
      </c>
    </row>
    <row r="60" spans="1:4" ht="15.75" thickBot="1" x14ac:dyDescent="0.3">
      <c r="A60" s="6"/>
      <c r="B60" s="7"/>
    </row>
    <row r="61" spans="1:4" hidden="1" x14ac:dyDescent="0.25">
      <c r="A61" t="s">
        <v>67</v>
      </c>
      <c r="B61" s="35">
        <f>B37+B64-D59</f>
        <v>12</v>
      </c>
    </row>
    <row r="62" spans="1:4" hidden="1" x14ac:dyDescent="0.25">
      <c r="A62" t="s">
        <v>68</v>
      </c>
      <c r="B62" s="5">
        <f>B38+B41</f>
        <v>12</v>
      </c>
    </row>
    <row r="63" spans="1:4" ht="15.75" hidden="1" thickBot="1" x14ac:dyDescent="0.3">
      <c r="A63" s="6"/>
      <c r="B63" s="7"/>
    </row>
    <row r="64" spans="1:4" ht="37.5" x14ac:dyDescent="0.3">
      <c r="A64" s="31" t="s">
        <v>66</v>
      </c>
      <c r="B64" s="42">
        <v>12</v>
      </c>
    </row>
    <row r="65" spans="1:2" ht="18.75" x14ac:dyDescent="0.3">
      <c r="A65" s="17" t="s">
        <v>51</v>
      </c>
      <c r="B65" s="29">
        <f>B41</f>
        <v>12</v>
      </c>
    </row>
    <row r="66" spans="1:2" ht="18.75" x14ac:dyDescent="0.3">
      <c r="A66" s="17" t="s">
        <v>65</v>
      </c>
      <c r="B66" s="34">
        <f>B64/B65</f>
        <v>1</v>
      </c>
    </row>
    <row r="67" spans="1:2" ht="38.25" thickBot="1" x14ac:dyDescent="0.35">
      <c r="A67" s="11" t="s">
        <v>64</v>
      </c>
      <c r="B67" s="32">
        <f>B61/B62</f>
        <v>1</v>
      </c>
    </row>
  </sheetData>
  <sheetProtection password="CCAA" sheet="1" objects="1" scenarios="1"/>
  <mergeCells count="4">
    <mergeCell ref="A10:B10"/>
    <mergeCell ref="F10:G10"/>
    <mergeCell ref="K10:L10"/>
    <mergeCell ref="A44:B44"/>
  </mergeCells>
  <conditionalFormatting sqref="B8 B25 G25 G8 L8 L25 B59 B42">
    <cfRule type="cellIs" dxfId="2" priority="3" operator="greaterThan">
      <formula>100%</formula>
    </cfRule>
  </conditionalFormatting>
  <conditionalFormatting sqref="B33 G33 L33 B67">
    <cfRule type="cellIs" dxfId="1" priority="1" operator="greaterThanOrEqual">
      <formula>2/3</formula>
    </cfRule>
    <cfRule type="cellIs" dxfId="0" priority="2" operator="lessThan">
      <formula>0.67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GPA Calculator</vt:lpstr>
      <vt:lpstr>Credit Completion Calculator</vt:lpstr>
    </vt:vector>
  </TitlesOfParts>
  <Company>Eastern Connecticut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Gomes, Amilcah (Advising Center)</dc:creator>
  <cp:lastModifiedBy>Leszczynski, Mark (Advising Center)</cp:lastModifiedBy>
  <cp:lastPrinted>2013-06-14T14:50:50Z</cp:lastPrinted>
  <dcterms:created xsi:type="dcterms:W3CDTF">2013-04-05T16:23:55Z</dcterms:created>
  <dcterms:modified xsi:type="dcterms:W3CDTF">2021-09-28T19:11:30Z</dcterms:modified>
</cp:coreProperties>
</file>